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'FattureTempi'!$A$1:$AI$73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<sst xmlns="http://schemas.openxmlformats.org/spreadsheetml/2006/main" count="355" uniqueCount="165">
  <si>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</si>
  <si>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</si>
  <si>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</si>
  <si>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</si>
  <si>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</si>
  <si>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</si>
  <si>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</si>
  <si>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</si>
  <si>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</si>
  <si>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</si>
  <si>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</si>
  <si>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</si>
  <si>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</si>
  <si>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</si>
  <si>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</si>
  <si>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</si>
  <si>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</si>
  <si>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</si>
  <si>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</si>
  <si>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</si>
  <si>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</si>
  <si>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</si>
  <si>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</si>
  <si>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</si>
  <si>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</si>
  <si>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</si>
  <si>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</si>
  <si>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</si>
  <si>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</si>
  <si>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</si>
  <si>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</si>
  <si>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</si>
  <si>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</si>
  <si>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</si>
  <si>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</si>
  <si>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</si>
  <si>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</si>
  <si>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</si>
  <si>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</si>
  <si>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</si>
  <si>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</si>
  <si>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</si>
  <si>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</si>
  <si>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</si>
  <si>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</si>
  <si>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</si>
  <si>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</si>
  <si>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</si>
  <si>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</si>
  <si>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</si>
  <si>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</si>
  <si>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</si>
  <si>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</si>
  <si>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</si>
  <si>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</si>
  <si>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</si>
  <si>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</si>
  <si>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</si>
  <si>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</si>
  <si>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</si>
  <si>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</si>
  <si>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</si>
  <si>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</si>
  <si>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</si>
  <si>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</si>
  <si>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</si>
  <si>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</si>
  <si>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</si>
  <si>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</si>
  <si>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</si>
  <si>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</si>
  <si>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</si>
  <si>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</si>
  <si>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</si>
  <si>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</si>
  <si>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</si>
  <si>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</si>
  <si>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</si>
  <si>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</si>
  <si>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</si>
  <si>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</si>
  <si>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</si>
  <si>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</si>
  <si>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</si>
  <si>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</si>
  <si>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</si>
  <si>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</si>
  <si>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</si>
  <si>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</si>
  <si>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</si>
  <si>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</si>
  <si>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</si>
  <si>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</si>
  <si>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</si>
  <si>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</si>
  <si>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</si>
  <si>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</si>
  <si>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</si>
  <si>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</si>
  <si>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</si>
  <si>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</si>
  <si>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</si>
  <si>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</si>
  <si>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</si>
  <si>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</si>
  <si>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</si>
  <si>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</si>
  <si>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</si>
  <si>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</si>
  <si>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</si>
  <si>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</si>
  <si>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</si>
  <si>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Unione Montana dei Due Laghi</t>
  </si>
  <si>
    <t>Tempestività dei Pagamenti - Elenco Fatture Pagate - Periodo 01/04/2023 - 30/06/2023</t>
  </si>
  <si>
    <t>04/04/2023</t>
  </si>
  <si>
    <t>823000072989</t>
  </si>
  <si>
    <t>27/03/2023</t>
  </si>
  <si>
    <t>FORNITURA ENERGIA ELETTRICA periodo: 01.02.2023-28.02.2023 POD IT001E10158156 Sede Sovazza kWh 20 chiusura contratto</t>
  </si>
  <si>
    <t>SI</t>
  </si>
  <si>
    <t/>
  </si>
  <si>
    <t>A2A ENERGIA SPA</t>
  </si>
  <si>
    <t>12883420155</t>
  </si>
  <si>
    <t>AREA FINANZIARIO CONTABILE</t>
  </si>
  <si>
    <t>26/04/2023</t>
  </si>
  <si>
    <t>NO</t>
  </si>
  <si>
    <t>07/06/2023</t>
  </si>
  <si>
    <t>18/E</t>
  </si>
  <si>
    <t>24/05/2023</t>
  </si>
  <si>
    <t>L.R. 14/2019. PROGRAMMA ANNUALE PER LA MONTAGNA ANNUALITA' 2021 LAVORI DI SISTEMAZIONE DELLA RETE SENTIERISTICA NEI COMUNI DI ARMENO, NEBBIUNO E BROVELLO CARPUGNINO.FT.CONTABILITA' FINALE</t>
  </si>
  <si>
    <t>Z5839857CF</t>
  </si>
  <si>
    <t>25/05/2023</t>
  </si>
  <si>
    <t>VECCHI DAVIDE</t>
  </si>
  <si>
    <t>02417370034</t>
  </si>
  <si>
    <t>VCCDVD84B21A429M</t>
  </si>
  <si>
    <t>AREA UFFICIO TECNICO DI PIANO</t>
  </si>
  <si>
    <t>23/06/2023</t>
  </si>
  <si>
    <t>823000104920</t>
  </si>
  <si>
    <t>27/04/2023</t>
  </si>
  <si>
    <t>FORNITURA ENERGIA ELETTRICA periodo: 01.03.2023-20.03.2023 POD IT001E10158156 Contatore 000000000001203015 kWh 8</t>
  </si>
  <si>
    <t>28/04/2023</t>
  </si>
  <si>
    <t>28/05/2023</t>
  </si>
  <si>
    <t>TOTALI FATTURE:</t>
  </si>
  <si>
    <t>IND. TEMPESTIVITA' FATTURE:</t>
  </si>
  <si>
    <t>Tempestività dei Pagamenti - Elenco Mandati senza Fatture - Periodo 01/04/2023 - 30/06/2023</t>
  </si>
  <si>
    <t>COMUNE DI BROVELLO CARPUGNINO</t>
  </si>
  <si>
    <t>FONDI ASSEGNATI AI COMUNI PER ESECUZIONE LAVORI DI SEGNALETICA STRADALE, RISORSE DERIVANTI DALL'INTROITO DEI PROVENTI DELLE SANZIONI PER VIOLAZIONE AL CDS.</t>
  </si>
  <si>
    <t>18/04/2023</t>
  </si>
  <si>
    <t>UNIONE MONTANA DEL CUSIO E DEL MOTTARONE</t>
  </si>
  <si>
    <t>G/C  COMPENSI AL PERSONALE A SCAVALCO PER SERVIZI PRESTATI NELL'ANNO 2023</t>
  </si>
  <si>
    <t>09/05/2023</t>
  </si>
  <si>
    <t>L.R. 13/97 ART.8 C .4 FONDI ATO PROGRAMMAZIONE 2023, INTERVENTI DI SISTEMAZIONE IDROGEOLOGICA  - g/c QUOTA 2023 PER PERSONALE A SCAVALCO</t>
  </si>
  <si>
    <t>10/05/2023</t>
  </si>
  <si>
    <t>BORGATTA DANILO</t>
  </si>
  <si>
    <t>RIMBORSO SPESE TRASPERTA SERVIZIO DI GESTIONE SANZIONI RESIDUE POLIZIA LOCALE, RISCOSSIONI COATTIVE RUOLI AGENTE DI P.L. DIP. ALTRA P.A. PERIODO GENNAIO - APRILE 2023</t>
  </si>
  <si>
    <t>REGIONE PIEMONTE I.R.A.P.</t>
  </si>
  <si>
    <t>IRAP SERVIZIO DI GESTIONE SANZIONI RESIDUE POLIZIA LOCALE, RISCOSSIONI COATTIVE RUOLI AGENTE DI P.L. MAGGIO 2023</t>
  </si>
  <si>
    <t>30/06/2023</t>
  </si>
  <si>
    <t>GRUPPO BANCO BPM SPA</t>
  </si>
  <si>
    <t>LIQ. SPESE TESORERIA 1°TRIM 2023</t>
  </si>
  <si>
    <t>UNCEM DELEGAZIONE PIEMONTESE</t>
  </si>
  <si>
    <t>QUOTA ASSOCIATIVA UNCEM ANNO 2023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</si>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</sst>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zoomScalePageLayoutView="0" workbookViewId="0" topLeftCell="AE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10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44.38</v>
      </c>
      <c r="H8" s="112">
        <v>8</v>
      </c>
      <c r="I8" s="107" t="s">
        <v>118</v>
      </c>
      <c r="J8" s="112">
        <f>IF(I8="SI",G8-H8,G8)</f>
        <v>36.38</v>
      </c>
      <c r="K8" s="299" t="s">
        <v>119</v>
      </c>
      <c r="L8" s="108">
        <v>2023</v>
      </c>
      <c r="M8" s="108">
        <v>203</v>
      </c>
      <c r="N8" s="109" t="s">
        <v>116</v>
      </c>
      <c r="O8" s="111" t="s">
        <v>120</v>
      </c>
      <c r="P8" s="109" t="s">
        <v>121</v>
      </c>
      <c r="Q8" s="109" t="s">
        <v>121</v>
      </c>
      <c r="R8" s="108">
        <v>1</v>
      </c>
      <c r="S8" s="111" t="s">
        <v>122</v>
      </c>
      <c r="T8" s="108">
        <v>1010203</v>
      </c>
      <c r="U8" s="108">
        <v>140</v>
      </c>
      <c r="V8" s="108">
        <v>4</v>
      </c>
      <c r="W8" s="108">
        <v>5</v>
      </c>
      <c r="X8" s="113">
        <v>2023</v>
      </c>
      <c r="Y8" s="113">
        <v>9</v>
      </c>
      <c r="Z8" s="113">
        <v>0</v>
      </c>
      <c r="AA8" s="114" t="s">
        <v>119</v>
      </c>
      <c r="AB8" s="108">
        <v>19</v>
      </c>
      <c r="AC8" s="109" t="s">
        <v>114</v>
      </c>
      <c r="AD8" s="300" t="s">
        <v>123</v>
      </c>
      <c r="AE8" s="300" t="s">
        <v>114</v>
      </c>
      <c r="AF8" s="301">
        <f>AE8-AD8</f>
        <v>-22</v>
      </c>
      <c r="AG8" s="302">
        <f>IF(AI8="SI",0,J8)</f>
        <v>36.38</v>
      </c>
      <c r="AH8" s="303">
        <f>AG8*AF8</f>
        <v>-800.36</v>
      </c>
      <c r="AI8" s="304" t="s">
        <v>124</v>
      </c>
    </row>
    <row r="9" spans="1:35" ht="15">
      <c r="A9" s="108">
        <v>2023</v>
      </c>
      <c r="B9" s="108">
        <v>11</v>
      </c>
      <c r="C9" s="109" t="s">
        <v>125</v>
      </c>
      <c r="D9" s="297" t="s">
        <v>126</v>
      </c>
      <c r="E9" s="109" t="s">
        <v>127</v>
      </c>
      <c r="F9" s="298" t="s">
        <v>128</v>
      </c>
      <c r="G9" s="112">
        <v>17015.96</v>
      </c>
      <c r="H9" s="112">
        <v>0</v>
      </c>
      <c r="I9" s="107" t="s">
        <v>118</v>
      </c>
      <c r="J9" s="112">
        <f>IF(I9="SI",G9-H9,G9)</f>
        <v>17015.96</v>
      </c>
      <c r="K9" s="299" t="s">
        <v>129</v>
      </c>
      <c r="L9" s="108">
        <v>2023</v>
      </c>
      <c r="M9" s="108">
        <v>348</v>
      </c>
      <c r="N9" s="109" t="s">
        <v>130</v>
      </c>
      <c r="O9" s="111" t="s">
        <v>131</v>
      </c>
      <c r="P9" s="109" t="s">
        <v>132</v>
      </c>
      <c r="Q9" s="109" t="s">
        <v>133</v>
      </c>
      <c r="R9" s="108">
        <v>2</v>
      </c>
      <c r="S9" s="111" t="s">
        <v>134</v>
      </c>
      <c r="T9" s="108">
        <v>2090607</v>
      </c>
      <c r="U9" s="108">
        <v>9090</v>
      </c>
      <c r="V9" s="108">
        <v>1</v>
      </c>
      <c r="W9" s="108">
        <v>3</v>
      </c>
      <c r="X9" s="113">
        <v>2022</v>
      </c>
      <c r="Y9" s="113">
        <v>44</v>
      </c>
      <c r="Z9" s="113">
        <v>1</v>
      </c>
      <c r="AA9" s="114" t="s">
        <v>119</v>
      </c>
      <c r="AB9" s="108">
        <v>31</v>
      </c>
      <c r="AC9" s="109" t="s">
        <v>125</v>
      </c>
      <c r="AD9" s="300" t="s">
        <v>135</v>
      </c>
      <c r="AE9" s="300" t="s">
        <v>125</v>
      </c>
      <c r="AF9" s="301">
        <f>AE9-AD9</f>
        <v>-16</v>
      </c>
      <c r="AG9" s="302">
        <f>IF(AI9="SI",0,J9)</f>
        <v>17015.96</v>
      </c>
      <c r="AH9" s="303">
        <f>AG9*AF9</f>
        <v>-272255.36</v>
      </c>
      <c r="AI9" s="304" t="s">
        <v>124</v>
      </c>
    </row>
    <row r="10" spans="1:35" ht="15">
      <c r="A10" s="108">
        <v>2023</v>
      </c>
      <c r="B10" s="108">
        <v>11</v>
      </c>
      <c r="C10" s="109" t="s">
        <v>125</v>
      </c>
      <c r="D10" s="297" t="s">
        <v>126</v>
      </c>
      <c r="E10" s="109" t="s">
        <v>127</v>
      </c>
      <c r="F10" s="298" t="s">
        <v>128</v>
      </c>
      <c r="G10" s="112">
        <v>3743.51</v>
      </c>
      <c r="H10" s="112">
        <v>3743.51</v>
      </c>
      <c r="I10" s="107" t="s">
        <v>118</v>
      </c>
      <c r="J10" s="112">
        <f>IF(I10="SI",G10-H10,G10)</f>
        <v>0</v>
      </c>
      <c r="K10" s="299" t="s">
        <v>129</v>
      </c>
      <c r="L10" s="108">
        <v>2023</v>
      </c>
      <c r="M10" s="108">
        <v>348</v>
      </c>
      <c r="N10" s="109" t="s">
        <v>130</v>
      </c>
      <c r="O10" s="111" t="s">
        <v>131</v>
      </c>
      <c r="P10" s="109" t="s">
        <v>132</v>
      </c>
      <c r="Q10" s="109" t="s">
        <v>133</v>
      </c>
      <c r="R10" s="108">
        <v>2</v>
      </c>
      <c r="S10" s="111" t="s">
        <v>134</v>
      </c>
      <c r="T10" s="108">
        <v>2090607</v>
      </c>
      <c r="U10" s="108">
        <v>9090</v>
      </c>
      <c r="V10" s="108">
        <v>1</v>
      </c>
      <c r="W10" s="108">
        <v>3</v>
      </c>
      <c r="X10" s="113">
        <v>2022</v>
      </c>
      <c r="Y10" s="113">
        <v>44</v>
      </c>
      <c r="Z10" s="113">
        <v>0</v>
      </c>
      <c r="AA10" s="114" t="s">
        <v>119</v>
      </c>
      <c r="AB10" s="108">
        <v>32</v>
      </c>
      <c r="AC10" s="109" t="s">
        <v>125</v>
      </c>
      <c r="AD10" s="300" t="s">
        <v>135</v>
      </c>
      <c r="AE10" s="300" t="s">
        <v>125</v>
      </c>
      <c r="AF10" s="301">
        <f>AE10-AD10</f>
        <v>-16</v>
      </c>
      <c r="AG10" s="302">
        <f>IF(AI10="SI",0,J10)</f>
        <v>0</v>
      </c>
      <c r="AH10" s="303">
        <f>AG10*AF10</f>
        <v>0</v>
      </c>
      <c r="AI10" s="304" t="s">
        <v>124</v>
      </c>
    </row>
    <row r="11" spans="1:35" ht="15">
      <c r="A11" s="108">
        <v>2023</v>
      </c>
      <c r="B11" s="108">
        <v>12</v>
      </c>
      <c r="C11" s="109" t="s">
        <v>125</v>
      </c>
      <c r="D11" s="297" t="s">
        <v>136</v>
      </c>
      <c r="E11" s="109" t="s">
        <v>137</v>
      </c>
      <c r="F11" s="298" t="s">
        <v>138</v>
      </c>
      <c r="G11" s="112">
        <v>9.31</v>
      </c>
      <c r="H11" s="112">
        <v>1.68</v>
      </c>
      <c r="I11" s="107" t="s">
        <v>118</v>
      </c>
      <c r="J11" s="112">
        <f>IF(I11="SI",G11-H11,G11)</f>
        <v>7.630000000000001</v>
      </c>
      <c r="K11" s="299" t="s">
        <v>119</v>
      </c>
      <c r="L11" s="108">
        <v>2023</v>
      </c>
      <c r="M11" s="108">
        <v>287</v>
      </c>
      <c r="N11" s="109" t="s">
        <v>139</v>
      </c>
      <c r="O11" s="111" t="s">
        <v>120</v>
      </c>
      <c r="P11" s="109" t="s">
        <v>121</v>
      </c>
      <c r="Q11" s="109" t="s">
        <v>121</v>
      </c>
      <c r="R11" s="108">
        <v>1</v>
      </c>
      <c r="S11" s="111" t="s">
        <v>122</v>
      </c>
      <c r="T11" s="108">
        <v>1010203</v>
      </c>
      <c r="U11" s="108">
        <v>140</v>
      </c>
      <c r="V11" s="108">
        <v>4</v>
      </c>
      <c r="W11" s="108">
        <v>5</v>
      </c>
      <c r="X11" s="113">
        <v>2023</v>
      </c>
      <c r="Y11" s="113">
        <v>23</v>
      </c>
      <c r="Z11" s="113">
        <v>0</v>
      </c>
      <c r="AA11" s="114" t="s">
        <v>119</v>
      </c>
      <c r="AB11" s="108">
        <v>33</v>
      </c>
      <c r="AC11" s="109" t="s">
        <v>125</v>
      </c>
      <c r="AD11" s="300" t="s">
        <v>140</v>
      </c>
      <c r="AE11" s="300" t="s">
        <v>125</v>
      </c>
      <c r="AF11" s="301">
        <f>AE11-AD11</f>
        <v>10</v>
      </c>
      <c r="AG11" s="302">
        <f>IF(AI11="SI",0,J11)</f>
        <v>7.630000000000001</v>
      </c>
      <c r="AH11" s="303">
        <f>AG11*AF11</f>
        <v>76.30000000000001</v>
      </c>
      <c r="AI11" s="304" t="s">
        <v>124</v>
      </c>
    </row>
    <row r="12" spans="1:35" ht="15">
      <c r="A12" s="108"/>
      <c r="B12" s="108"/>
      <c r="C12" s="109"/>
      <c r="D12" s="297"/>
      <c r="E12" s="109"/>
      <c r="F12" s="298"/>
      <c r="G12" s="112"/>
      <c r="H12" s="112"/>
      <c r="I12" s="107"/>
      <c r="J12" s="112"/>
      <c r="K12" s="299"/>
      <c r="L12" s="108"/>
      <c r="M12" s="108"/>
      <c r="N12" s="109"/>
      <c r="O12" s="111"/>
      <c r="P12" s="109"/>
      <c r="Q12" s="109"/>
      <c r="R12" s="108"/>
      <c r="S12" s="111"/>
      <c r="T12" s="108"/>
      <c r="U12" s="108"/>
      <c r="V12" s="108"/>
      <c r="W12" s="108"/>
      <c r="X12" s="113"/>
      <c r="Y12" s="113"/>
      <c r="Z12" s="113"/>
      <c r="AA12" s="114"/>
      <c r="AB12" s="108"/>
      <c r="AC12" s="109"/>
      <c r="AD12" s="305"/>
      <c r="AE12" s="305"/>
      <c r="AF12" s="306"/>
      <c r="AG12" s="307"/>
      <c r="AH12" s="307"/>
      <c r="AI12" s="308"/>
    </row>
    <row r="13" spans="1:35" ht="15">
      <c r="A13" s="108"/>
      <c r="B13" s="108"/>
      <c r="C13" s="109"/>
      <c r="D13" s="297"/>
      <c r="E13" s="109"/>
      <c r="F13" s="298"/>
      <c r="G13" s="112"/>
      <c r="H13" s="112"/>
      <c r="I13" s="107"/>
      <c r="J13" s="112"/>
      <c r="K13" s="299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8"/>
      <c r="AC13" s="109"/>
      <c r="AD13" s="305"/>
      <c r="AE13" s="305"/>
      <c r="AF13" s="309" t="s">
        <v>141</v>
      </c>
      <c r="AG13" s="310">
        <f>SUM(AG8:AG11)</f>
        <v>17059.97</v>
      </c>
      <c r="AH13" s="310">
        <f>SUM(AH8:AH11)</f>
        <v>-272979.42</v>
      </c>
      <c r="AI13" s="308"/>
    </row>
    <row r="14" spans="1:35" ht="15">
      <c r="A14" s="108"/>
      <c r="B14" s="108"/>
      <c r="C14" s="109"/>
      <c r="D14" s="297"/>
      <c r="E14" s="109"/>
      <c r="F14" s="298"/>
      <c r="G14" s="112"/>
      <c r="H14" s="112"/>
      <c r="I14" s="107"/>
      <c r="J14" s="112"/>
      <c r="K14" s="299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8"/>
      <c r="AC14" s="109"/>
      <c r="AD14" s="305"/>
      <c r="AE14" s="305"/>
      <c r="AF14" s="309" t="s">
        <v>142</v>
      </c>
      <c r="AG14" s="310"/>
      <c r="AH14" s="310">
        <f>IF(AG13&lt;&gt;0,AH13/AG13,0)</f>
        <v>-16.001166473329082</v>
      </c>
      <c r="AI14" s="308"/>
    </row>
    <row r="15" spans="3:34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C15" s="107"/>
      <c r="AD15" s="107"/>
      <c r="AE15" s="107"/>
      <c r="AG15" s="118"/>
      <c r="AH15" s="118"/>
    </row>
    <row r="16" spans="3:34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C16" s="107"/>
      <c r="AD16" s="107"/>
      <c r="AE16" s="107"/>
      <c r="AF16" s="107"/>
      <c r="AG16" s="107"/>
      <c r="AH16" s="118"/>
    </row>
    <row r="17" spans="3:34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C17" s="107"/>
      <c r="AD17" s="107"/>
      <c r="AE17" s="107"/>
      <c r="AF17" s="107"/>
      <c r="AG17" s="107"/>
      <c r="AH17" s="118"/>
    </row>
    <row r="18" spans="3:34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C18" s="107"/>
      <c r="AD18" s="107"/>
      <c r="AE18" s="107"/>
      <c r="AF18" s="107"/>
      <c r="AG18" s="107"/>
      <c r="AH18" s="118"/>
    </row>
    <row r="19" spans="3:34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C19" s="107"/>
      <c r="AD19" s="107"/>
      <c r="AE19" s="107"/>
      <c r="AF19" s="107"/>
      <c r="AG19" s="107"/>
      <c r="AH19" s="118"/>
    </row>
    <row r="20" spans="3:34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C20" s="107"/>
      <c r="AD20" s="107"/>
      <c r="AE20" s="107"/>
      <c r="AF20" s="107"/>
      <c r="AG20" s="107"/>
      <c r="AH20" s="118"/>
    </row>
    <row r="21" spans="3:34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C21" s="107"/>
      <c r="AD21" s="107"/>
      <c r="AE21" s="107"/>
      <c r="AF21" s="107"/>
      <c r="AG21" s="107"/>
      <c r="AH21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4 I7:I1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143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20</v>
      </c>
      <c r="B8" s="75" t="s">
        <v>114</v>
      </c>
      <c r="C8" s="76" t="s">
        <v>144</v>
      </c>
      <c r="D8" s="77" t="s">
        <v>145</v>
      </c>
      <c r="E8" s="78"/>
      <c r="F8" s="77"/>
      <c r="G8" s="312" t="s">
        <v>119</v>
      </c>
      <c r="H8" s="75"/>
      <c r="I8" s="77"/>
      <c r="J8" s="79">
        <v>15148.74</v>
      </c>
      <c r="K8" s="313"/>
      <c r="L8" s="314" t="s">
        <v>114</v>
      </c>
      <c r="M8" s="315">
        <f>IF(K8&lt;&gt;"",L8-K8,0)</f>
        <v>0</v>
      </c>
      <c r="N8" s="316">
        <v>15148.74</v>
      </c>
      <c r="O8" s="317">
        <f>IF(K8&lt;&gt;"",N8*M8,0)</f>
        <v>0</v>
      </c>
      <c r="P8">
        <f>IF(K8&lt;&gt;"",N8,0)</f>
        <v>0</v>
      </c>
    </row>
    <row r="9" spans="1:16" ht="12.75">
      <c r="A9" s="311">
        <v>23</v>
      </c>
      <c r="B9" s="75" t="s">
        <v>146</v>
      </c>
      <c r="C9" s="76" t="s">
        <v>147</v>
      </c>
      <c r="D9" s="77" t="s">
        <v>148</v>
      </c>
      <c r="E9" s="78"/>
      <c r="F9" s="77"/>
      <c r="G9" s="312" t="s">
        <v>119</v>
      </c>
      <c r="H9" s="75"/>
      <c r="I9" s="77"/>
      <c r="J9" s="79">
        <v>10674</v>
      </c>
      <c r="K9" s="313"/>
      <c r="L9" s="314" t="s">
        <v>146</v>
      </c>
      <c r="M9" s="315">
        <f>IF(K9&lt;&gt;"",L9-K9,0)</f>
        <v>0</v>
      </c>
      <c r="N9" s="316">
        <v>10674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24</v>
      </c>
      <c r="B10" s="75" t="s">
        <v>149</v>
      </c>
      <c r="C10" s="76" t="s">
        <v>147</v>
      </c>
      <c r="D10" s="77" t="s">
        <v>150</v>
      </c>
      <c r="E10" s="78"/>
      <c r="F10" s="77"/>
      <c r="G10" s="312" t="s">
        <v>119</v>
      </c>
      <c r="H10" s="75"/>
      <c r="I10" s="77"/>
      <c r="J10" s="79">
        <v>3665.95</v>
      </c>
      <c r="K10" s="313"/>
      <c r="L10" s="314" t="s">
        <v>149</v>
      </c>
      <c r="M10" s="315">
        <f>IF(K10&lt;&gt;"",L10-K10,0)</f>
        <v>0</v>
      </c>
      <c r="N10" s="316">
        <v>3665.95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26</v>
      </c>
      <c r="B11" s="75" t="s">
        <v>151</v>
      </c>
      <c r="C11" s="76" t="s">
        <v>152</v>
      </c>
      <c r="D11" s="77" t="s">
        <v>153</v>
      </c>
      <c r="E11" s="78"/>
      <c r="F11" s="77"/>
      <c r="G11" s="312" t="s">
        <v>119</v>
      </c>
      <c r="H11" s="75"/>
      <c r="I11" s="77"/>
      <c r="J11" s="79">
        <v>118.4</v>
      </c>
      <c r="K11" s="313"/>
      <c r="L11" s="314" t="s">
        <v>151</v>
      </c>
      <c r="M11" s="315">
        <f>IF(K11&lt;&gt;"",L11-K11,0)</f>
        <v>0</v>
      </c>
      <c r="N11" s="316">
        <v>118.4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28</v>
      </c>
      <c r="B12" s="75" t="s">
        <v>151</v>
      </c>
      <c r="C12" s="76" t="s">
        <v>154</v>
      </c>
      <c r="D12" s="77" t="s">
        <v>155</v>
      </c>
      <c r="E12" s="78"/>
      <c r="F12" s="77"/>
      <c r="G12" s="312" t="s">
        <v>119</v>
      </c>
      <c r="H12" s="75"/>
      <c r="I12" s="77"/>
      <c r="J12" s="79">
        <v>52.11</v>
      </c>
      <c r="K12" s="313"/>
      <c r="L12" s="314" t="s">
        <v>151</v>
      </c>
      <c r="M12" s="315">
        <f>IF(K12&lt;&gt;"",L12-K12,0)</f>
        <v>0</v>
      </c>
      <c r="N12" s="316">
        <v>52.11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37</v>
      </c>
      <c r="B13" s="75" t="s">
        <v>156</v>
      </c>
      <c r="C13" s="76" t="s">
        <v>157</v>
      </c>
      <c r="D13" s="77" t="s">
        <v>158</v>
      </c>
      <c r="E13" s="78"/>
      <c r="F13" s="77"/>
      <c r="G13" s="312" t="s">
        <v>119</v>
      </c>
      <c r="H13" s="75"/>
      <c r="I13" s="77"/>
      <c r="J13" s="79">
        <v>85</v>
      </c>
      <c r="K13" s="313"/>
      <c r="L13" s="314" t="s">
        <v>156</v>
      </c>
      <c r="M13" s="315">
        <f>IF(K13&lt;&gt;"",L13-K13,0)</f>
        <v>0</v>
      </c>
      <c r="N13" s="316">
        <v>85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38</v>
      </c>
      <c r="B14" s="75" t="s">
        <v>156</v>
      </c>
      <c r="C14" s="76" t="s">
        <v>159</v>
      </c>
      <c r="D14" s="77" t="s">
        <v>160</v>
      </c>
      <c r="E14" s="78"/>
      <c r="F14" s="77"/>
      <c r="G14" s="312" t="s">
        <v>119</v>
      </c>
      <c r="H14" s="75"/>
      <c r="I14" s="77"/>
      <c r="J14" s="79">
        <v>1000</v>
      </c>
      <c r="K14" s="313"/>
      <c r="L14" s="314" t="s">
        <v>156</v>
      </c>
      <c r="M14" s="315">
        <f>IF(K14&lt;&gt;"",L14-K14,0)</f>
        <v>0</v>
      </c>
      <c r="N14" s="316">
        <v>1000</v>
      </c>
      <c r="O14" s="317">
        <f>IF(K14&lt;&gt;"",N14*M14,0)</f>
        <v>0</v>
      </c>
      <c r="P14">
        <f>IF(K14&lt;&gt;"",N14,0)</f>
        <v>0</v>
      </c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0"/>
      <c r="N15" s="321"/>
      <c r="O15" s="322"/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 t="s">
        <v>161</v>
      </c>
      <c r="N16" s="324">
        <f>SUM(P8:P14)</f>
        <v>0</v>
      </c>
      <c r="O16" s="325">
        <f>SUM(O8:O14)</f>
        <v>0</v>
      </c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3" t="s">
        <v>162</v>
      </c>
      <c r="N17" s="324"/>
      <c r="O17" s="325">
        <f>IF(N16&lt;&gt;0,O16/N16,0)</f>
        <v>0</v>
      </c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3"/>
      <c r="N18" s="324"/>
      <c r="O18" s="325"/>
    </row>
    <row r="19" spans="1:15" ht="12.75">
      <c r="A19" s="311"/>
      <c r="B19" s="75"/>
      <c r="C19" s="76"/>
      <c r="D19" s="77"/>
      <c r="E19" s="78"/>
      <c r="F19" s="77"/>
      <c r="G19" s="312"/>
      <c r="H19" s="75"/>
      <c r="I19" s="77"/>
      <c r="J19" s="79"/>
      <c r="K19" s="318"/>
      <c r="L19" s="319"/>
      <c r="M19" s="323" t="s">
        <v>141</v>
      </c>
      <c r="N19" s="324">
        <f>FattureTempi!AG13</f>
        <v>17059.97</v>
      </c>
      <c r="O19" s="325">
        <f>FattureTempi!AH13</f>
        <v>-272979.42</v>
      </c>
    </row>
    <row r="20" spans="1:15" ht="12.75">
      <c r="A20" s="311"/>
      <c r="B20" s="75"/>
      <c r="C20" s="76"/>
      <c r="D20" s="77"/>
      <c r="E20" s="78"/>
      <c r="F20" s="77"/>
      <c r="G20" s="312"/>
      <c r="H20" s="75"/>
      <c r="I20" s="77"/>
      <c r="J20" s="79"/>
      <c r="K20" s="318"/>
      <c r="L20" s="319"/>
      <c r="M20" s="323" t="s">
        <v>142</v>
      </c>
      <c r="N20" s="324"/>
      <c r="O20" s="325">
        <f>FattureTempi!AH14</f>
        <v>-16.001166473329082</v>
      </c>
    </row>
    <row r="21" spans="1:15" ht="12.75">
      <c r="A21" s="311"/>
      <c r="B21" s="75"/>
      <c r="C21" s="76"/>
      <c r="D21" s="77"/>
      <c r="E21" s="78"/>
      <c r="F21" s="77"/>
      <c r="G21" s="312"/>
      <c r="H21" s="75"/>
      <c r="I21" s="77"/>
      <c r="J21" s="79"/>
      <c r="K21" s="318"/>
      <c r="L21" s="319"/>
      <c r="M21" s="323"/>
      <c r="N21" s="324"/>
      <c r="O21" s="325"/>
    </row>
    <row r="22" spans="1:15" ht="12.75">
      <c r="A22" s="311"/>
      <c r="B22" s="75"/>
      <c r="C22" s="76"/>
      <c r="D22" s="77"/>
      <c r="E22" s="78"/>
      <c r="F22" s="77"/>
      <c r="G22" s="312"/>
      <c r="H22" s="75"/>
      <c r="I22" s="77"/>
      <c r="J22" s="79"/>
      <c r="K22" s="318"/>
      <c r="L22" s="319"/>
      <c r="M22" s="326" t="s">
        <v>163</v>
      </c>
      <c r="N22" s="327">
        <f>N19+N16</f>
        <v>17059.97</v>
      </c>
      <c r="O22" s="328">
        <f>O19+O16</f>
        <v>-272979.42</v>
      </c>
    </row>
    <row r="23" spans="1:15" ht="12.75">
      <c r="A23" s="311"/>
      <c r="B23" s="75"/>
      <c r="C23" s="76"/>
      <c r="D23" s="77"/>
      <c r="E23" s="78"/>
      <c r="F23" s="77"/>
      <c r="G23" s="312"/>
      <c r="H23" s="75"/>
      <c r="I23" s="77"/>
      <c r="J23" s="79"/>
      <c r="K23" s="318"/>
      <c r="L23" s="319"/>
      <c r="M23" s="326" t="s">
        <v>164</v>
      </c>
      <c r="N23" s="327"/>
      <c r="O23" s="328">
        <f>(O22/N22)</f>
        <v>-16.001166473329082</v>
      </c>
    </row>
    <row r="24" ht="12.75">
      <c r="O24" s="135"/>
    </row>
    <row r="25" spans="9:10" ht="12.75">
      <c r="I25" s="6"/>
      <c r="J25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UMVSFalcetti</cp:lastModifiedBy>
  <cp:lastPrinted>2015-01-23T09:39:52Z</cp:lastPrinted>
  <dcterms:created xsi:type="dcterms:W3CDTF">1996-11-05T10:16:36Z</dcterms:created>
  <dcterms:modified xsi:type="dcterms:W3CDTF">2023-07-04T10:41:18Z</dcterms:modified>
  <cp:category/>
  <cp:version/>
  <cp:contentType/>
  <cp:contentStatus/>
</cp:coreProperties>
</file>