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'FattureTempi'!$A$1:$AI$80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<sst xmlns="http://schemas.openxmlformats.org/spreadsheetml/2006/main" count="444" uniqueCount="192">
  <si>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</si>
  <si>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</si>
  <si>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</si>
  <si>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</si>
  <si>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</si>
  <si>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</si>
  <si>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</si>
  <si>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</si>
  <si>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</si>
  <si>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</si>
  <si>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</si>
  <si>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</si>
  <si>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</si>
  <si>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</si>
  <si>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</si>
  <si>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</si>
  <si>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</si>
  <si>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</si>
  <si>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</si>
  <si>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</si>
  <si>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</si>
  <si>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</si>
  <si>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</si>
  <si>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</si>
  <si>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</si>
  <si>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</si>
  <si>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</si>
  <si>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</si>
  <si>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</si>
  <si>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</si>
  <si>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</si>
  <si>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</si>
  <si>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</si>
  <si>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</si>
  <si>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</si>
  <si>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</si>
  <si>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</si>
  <si>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</si>
  <si>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</si>
  <si>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</si>
  <si>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</si>
  <si>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</si>
  <si>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</si>
  <si>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</si>
  <si>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</si>
  <si>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</si>
  <si>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</si>
  <si>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</si>
  <si>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</si>
  <si>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</si>
  <si>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</si>
  <si>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</si>
  <si>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</si>
  <si>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</si>
  <si>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</si>
  <si>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</si>
  <si>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</si>
  <si>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</si>
  <si>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</si>
  <si>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</si>
  <si>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</si>
  <si>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</si>
  <si>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</si>
  <si>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</si>
  <si>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</si>
  <si>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</si>
  <si>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</si>
  <si>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</si>
  <si>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</si>
  <si>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</si>
  <si>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</si>
  <si>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</si>
  <si>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</si>
  <si>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</si>
  <si>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</si>
  <si>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</si>
  <si>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</si>
  <si>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</si>
  <si>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</si>
  <si>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</si>
  <si>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</si>
  <si>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</si>
  <si>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</si>
  <si>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</si>
  <si>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</si>
  <si>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</si>
  <si>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</si>
  <si>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</si>
  <si>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</si>
  <si>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</si>
  <si>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</si>
  <si>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</si>
  <si>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</si>
  <si>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</si>
  <si>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</si>
  <si>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</si>
  <si>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</si>
  <si>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</si>
  <si>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</si>
  <si>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</si>
  <si>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</si>
  <si>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</si>
  <si>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</si>
  <si>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</si>
  <si>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</si>
  <si>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</si>
  <si>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</si>
  <si>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</si>
  <si>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</si>
  <si>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</si>
  <si>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</si>
  <si>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</si>
  <si>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Unione Montana dei Due Laghi</t>
  </si>
  <si>
    <t>Tempestività dei Pagamenti - Elenco Fatture Pagate - Periodo 01/01/2023 - 31/03/2023</t>
  </si>
  <si>
    <t>11/01/2023</t>
  </si>
  <si>
    <t>G226005188</t>
  </si>
  <si>
    <t>30/12/2022</t>
  </si>
  <si>
    <t>FT ENERGIA ELETTRICA DICEMBRE 2022</t>
  </si>
  <si>
    <t>SI</t>
  </si>
  <si>
    <t/>
  </si>
  <si>
    <t>03/01/2023</t>
  </si>
  <si>
    <t>ENI Plenitude SPA Società Benefit</t>
  </si>
  <si>
    <t>12300020158</t>
  </si>
  <si>
    <t>AREA FINANZIARIO CONTABILE</t>
  </si>
  <si>
    <t>02/02/2023</t>
  </si>
  <si>
    <t>16/01/2023</t>
  </si>
  <si>
    <t>NO</t>
  </si>
  <si>
    <t>26/01/2023</t>
  </si>
  <si>
    <t>FT-E-2022-E002780</t>
  </si>
  <si>
    <t>FT IVA ERRATA</t>
  </si>
  <si>
    <t>Z3A396FD76</t>
  </si>
  <si>
    <t>13/01/2023</t>
  </si>
  <si>
    <t>AGENZIA SERVICE DI BERGAMINI FABIO</t>
  </si>
  <si>
    <t>01799400039</t>
  </si>
  <si>
    <t>BRGFBA66E30A429Z</t>
  </si>
  <si>
    <t>*</t>
  </si>
  <si>
    <t>12/02/2023</t>
  </si>
  <si>
    <t>FT-E-2023-T000001</t>
  </si>
  <si>
    <t>17/01/2023</t>
  </si>
  <si>
    <t>NOTA CREDITO FT E-2022-E002780 DEL 30-12-2022</t>
  </si>
  <si>
    <t>20/01/2023</t>
  </si>
  <si>
    <t>19/02/2023</t>
  </si>
  <si>
    <t>FT-E-2023-E000095</t>
  </si>
  <si>
    <t>FT IMMATRICOLAZIONE CARRELLO ANTINCENDIO AIB XA627PT</t>
  </si>
  <si>
    <t>AREA UFFICIO TECNICO DI PIANO</t>
  </si>
  <si>
    <t>4</t>
  </si>
  <si>
    <t>FT. SERVIZI WEB, DOMINIO SITO, CASELLE PEC  UNIONE MONTANA DEI DUE LAGHI ANNO 2022</t>
  </si>
  <si>
    <t>Z2439745F8</t>
  </si>
  <si>
    <t>12/01/2023</t>
  </si>
  <si>
    <t>CREATIVE COWO s.c.</t>
  </si>
  <si>
    <t>02530570031</t>
  </si>
  <si>
    <t>11/02/2023</t>
  </si>
  <si>
    <t>6/4744/2022</t>
  </si>
  <si>
    <t>31/12/2022</t>
  </si>
  <si>
    <t>FATTURA SERVIZIO GESTIONE STIPENDI E ADEMPIMENTI CONNESSI - PRETICHE PREVIDENZIALE ANNO 2022</t>
  </si>
  <si>
    <t>Z503638BDA</t>
  </si>
  <si>
    <t>ALMA SPA</t>
  </si>
  <si>
    <t>00572290047</t>
  </si>
  <si>
    <t>10/02/2023</t>
  </si>
  <si>
    <t>30/01/2023</t>
  </si>
  <si>
    <t>ZBF350EC56</t>
  </si>
  <si>
    <t>10/03/2023</t>
  </si>
  <si>
    <t>004296206312</t>
  </si>
  <si>
    <t>15/01/2023</t>
  </si>
  <si>
    <t>FT. ENERGIA ELETTRICA CHIUSURA CONTRATTO SEDE SOVAZZA</t>
  </si>
  <si>
    <t>ENEL ENERGIA SPA</t>
  </si>
  <si>
    <t>15844561009</t>
  </si>
  <si>
    <t>06655971007</t>
  </si>
  <si>
    <t>16/02/2023</t>
  </si>
  <si>
    <t>823000039839</t>
  </si>
  <si>
    <t>27/02/2023</t>
  </si>
  <si>
    <t>FORNITURA ENERGIA ELETTRICA periodo: 01.01.2023-31.01.2023 POD IT001E10158156 Contatore 000000000001203015 kWh 27 SEDE SOVAZZA</t>
  </si>
  <si>
    <t>28/02/2023</t>
  </si>
  <si>
    <t>A2A ENERGIA SPA</t>
  </si>
  <si>
    <t>12883420155</t>
  </si>
  <si>
    <t>29/03/2023</t>
  </si>
  <si>
    <t>7X00071124</t>
  </si>
  <si>
    <t>Fattura TELEFONIA MOBILE Gennaio 23: Periodo 1/23 Nov-Dic</t>
  </si>
  <si>
    <t>TIM SPA</t>
  </si>
  <si>
    <t>00488410010</t>
  </si>
  <si>
    <t>14/02/2023</t>
  </si>
  <si>
    <t>TOTALI FATTURE:</t>
  </si>
  <si>
    <t>IND. TEMPESTIVITA' FATTURE:</t>
  </si>
  <si>
    <t>Tempestività dei Pagamenti - Elenco Mandati senza Fatture - Periodo 01/01/2023 - 31/03/2023</t>
  </si>
  <si>
    <t>GRUPPO BANCO BPM SPA</t>
  </si>
  <si>
    <t>LIQ COMPETENZE IV°TRIMESTRE 2022 SPESE TESORERIA</t>
  </si>
  <si>
    <t>COMUNE DI PISANO</t>
  </si>
  <si>
    <t>ACCONTO FONDI ASSEGNATI AI COMUNI PER ESECUZIONE LAVORI DI SEGNALETICA STRADALE, RISORSE DERIVANTI DALL'INTROITO DEI PROVENTI DELLE SANZIONI PER VIOLAZIONE AL CDS.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</si>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</sst>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8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2023</v>
      </c>
      <c r="B8" s="108">
        <v>1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33.51</v>
      </c>
      <c r="H8" s="112">
        <v>10.33</v>
      </c>
      <c r="I8" s="107" t="s">
        <v>118</v>
      </c>
      <c r="J8" s="112">
        <f>IF(I8="SI",G8-H8,G8)</f>
        <v>23.18</v>
      </c>
      <c r="K8" s="299" t="s">
        <v>119</v>
      </c>
      <c r="L8" s="108">
        <v>2023</v>
      </c>
      <c r="M8" s="108">
        <v>4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1</v>
      </c>
      <c r="S8" s="111" t="s">
        <v>123</v>
      </c>
      <c r="T8" s="108">
        <v>1010203</v>
      </c>
      <c r="U8" s="108">
        <v>140</v>
      </c>
      <c r="V8" s="108">
        <v>4</v>
      </c>
      <c r="W8" s="108">
        <v>5</v>
      </c>
      <c r="X8" s="113">
        <v>2022</v>
      </c>
      <c r="Y8" s="113">
        <v>4</v>
      </c>
      <c r="Z8" s="113">
        <v>0</v>
      </c>
      <c r="AA8" s="114" t="s">
        <v>119</v>
      </c>
      <c r="AB8" s="108">
        <v>1</v>
      </c>
      <c r="AC8" s="109" t="s">
        <v>114</v>
      </c>
      <c r="AD8" s="300" t="s">
        <v>124</v>
      </c>
      <c r="AE8" s="300" t="s">
        <v>125</v>
      </c>
      <c r="AF8" s="301">
        <f>AE8-AD8</f>
        <v>-17</v>
      </c>
      <c r="AG8" s="302">
        <f>IF(AI8="SI",0,J8)</f>
        <v>23.18</v>
      </c>
      <c r="AH8" s="303">
        <f>AG8*AF8</f>
        <v>-394.06</v>
      </c>
      <c r="AI8" s="304" t="s">
        <v>126</v>
      </c>
    </row>
    <row r="9" spans="1:35" ht="15">
      <c r="A9" s="108">
        <v>2023</v>
      </c>
      <c r="B9" s="108">
        <v>2</v>
      </c>
      <c r="C9" s="109" t="s">
        <v>127</v>
      </c>
      <c r="D9" s="297" t="s">
        <v>128</v>
      </c>
      <c r="E9" s="109" t="s">
        <v>116</v>
      </c>
      <c r="F9" s="298" t="s">
        <v>129</v>
      </c>
      <c r="G9" s="112">
        <v>228.82</v>
      </c>
      <c r="H9" s="112">
        <v>0</v>
      </c>
      <c r="I9" s="107" t="s">
        <v>118</v>
      </c>
      <c r="J9" s="112">
        <f>IF(I9="SI",G9-H9,G9)</f>
        <v>228.82</v>
      </c>
      <c r="K9" s="299" t="s">
        <v>130</v>
      </c>
      <c r="L9" s="108">
        <v>2023</v>
      </c>
      <c r="M9" s="108">
        <v>29</v>
      </c>
      <c r="N9" s="109" t="s">
        <v>131</v>
      </c>
      <c r="O9" s="111" t="s">
        <v>132</v>
      </c>
      <c r="P9" s="109" t="s">
        <v>133</v>
      </c>
      <c r="Q9" s="109" t="s">
        <v>134</v>
      </c>
      <c r="R9" s="108" t="s">
        <v>135</v>
      </c>
      <c r="S9" s="111" t="s">
        <v>135</v>
      </c>
      <c r="T9" s="108"/>
      <c r="U9" s="108">
        <v>0</v>
      </c>
      <c r="V9" s="108">
        <v>0</v>
      </c>
      <c r="W9" s="108">
        <v>0</v>
      </c>
      <c r="X9" s="113">
        <v>0</v>
      </c>
      <c r="Y9" s="113">
        <v>0</v>
      </c>
      <c r="Z9" s="113">
        <v>0</v>
      </c>
      <c r="AA9" s="114" t="s">
        <v>119</v>
      </c>
      <c r="AB9" s="108">
        <v>0</v>
      </c>
      <c r="AC9" s="109" t="s">
        <v>127</v>
      </c>
      <c r="AD9" s="300" t="s">
        <v>136</v>
      </c>
      <c r="AE9" s="300" t="s">
        <v>127</v>
      </c>
      <c r="AF9" s="301">
        <f>AE9-AD9</f>
        <v>-17</v>
      </c>
      <c r="AG9" s="302">
        <f>IF(AI9="SI",0,J9)</f>
        <v>228.82</v>
      </c>
      <c r="AH9" s="303">
        <f>AG9*AF9</f>
        <v>-3889.94</v>
      </c>
      <c r="AI9" s="304" t="s">
        <v>126</v>
      </c>
    </row>
    <row r="10" spans="1:35" ht="15">
      <c r="A10" s="108">
        <v>2023</v>
      </c>
      <c r="B10" s="108">
        <v>3</v>
      </c>
      <c r="C10" s="109" t="s">
        <v>127</v>
      </c>
      <c r="D10" s="297" t="s">
        <v>137</v>
      </c>
      <c r="E10" s="109" t="s">
        <v>138</v>
      </c>
      <c r="F10" s="298" t="s">
        <v>139</v>
      </c>
      <c r="G10" s="112">
        <v>-228.82</v>
      </c>
      <c r="H10" s="112">
        <v>0</v>
      </c>
      <c r="I10" s="107" t="s">
        <v>126</v>
      </c>
      <c r="J10" s="112">
        <f>IF(I10="SI",G10-H10,G10)</f>
        <v>-228.82</v>
      </c>
      <c r="K10" s="299" t="s">
        <v>130</v>
      </c>
      <c r="L10" s="108">
        <v>2023</v>
      </c>
      <c r="M10" s="108">
        <v>45</v>
      </c>
      <c r="N10" s="109" t="s">
        <v>140</v>
      </c>
      <c r="O10" s="111" t="s">
        <v>132</v>
      </c>
      <c r="P10" s="109" t="s">
        <v>133</v>
      </c>
      <c r="Q10" s="109" t="s">
        <v>134</v>
      </c>
      <c r="R10" s="108" t="s">
        <v>135</v>
      </c>
      <c r="S10" s="111" t="s">
        <v>135</v>
      </c>
      <c r="T10" s="108"/>
      <c r="U10" s="108">
        <v>0</v>
      </c>
      <c r="V10" s="108">
        <v>0</v>
      </c>
      <c r="W10" s="108">
        <v>0</v>
      </c>
      <c r="X10" s="113">
        <v>0</v>
      </c>
      <c r="Y10" s="113">
        <v>0</v>
      </c>
      <c r="Z10" s="113">
        <v>0</v>
      </c>
      <c r="AA10" s="114" t="s">
        <v>119</v>
      </c>
      <c r="AB10" s="108">
        <v>0</v>
      </c>
      <c r="AC10" s="109" t="s">
        <v>127</v>
      </c>
      <c r="AD10" s="300" t="s">
        <v>141</v>
      </c>
      <c r="AE10" s="300" t="s">
        <v>127</v>
      </c>
      <c r="AF10" s="301">
        <f>AE10-AD10</f>
        <v>-24</v>
      </c>
      <c r="AG10" s="302">
        <f>IF(AI10="SI",0,J10)</f>
        <v>-228.82</v>
      </c>
      <c r="AH10" s="303">
        <f>AG10*AF10</f>
        <v>5491.68</v>
      </c>
      <c r="AI10" s="304" t="s">
        <v>126</v>
      </c>
    </row>
    <row r="11" spans="1:35" ht="15">
      <c r="A11" s="108">
        <v>2023</v>
      </c>
      <c r="B11" s="108">
        <v>4</v>
      </c>
      <c r="C11" s="109" t="s">
        <v>127</v>
      </c>
      <c r="D11" s="297" t="s">
        <v>142</v>
      </c>
      <c r="E11" s="109" t="s">
        <v>138</v>
      </c>
      <c r="F11" s="298" t="s">
        <v>143</v>
      </c>
      <c r="G11" s="112">
        <v>228.82</v>
      </c>
      <c r="H11" s="112">
        <v>23.44</v>
      </c>
      <c r="I11" s="107" t="s">
        <v>118</v>
      </c>
      <c r="J11" s="112">
        <f>IF(I11="SI",G11-H11,G11)</f>
        <v>205.38</v>
      </c>
      <c r="K11" s="299" t="s">
        <v>130</v>
      </c>
      <c r="L11" s="108">
        <v>2023</v>
      </c>
      <c r="M11" s="108">
        <v>46</v>
      </c>
      <c r="N11" s="109" t="s">
        <v>140</v>
      </c>
      <c r="O11" s="111" t="s">
        <v>132</v>
      </c>
      <c r="P11" s="109" t="s">
        <v>133</v>
      </c>
      <c r="Q11" s="109" t="s">
        <v>134</v>
      </c>
      <c r="R11" s="108">
        <v>2</v>
      </c>
      <c r="S11" s="111" t="s">
        <v>144</v>
      </c>
      <c r="T11" s="108">
        <v>1010302</v>
      </c>
      <c r="U11" s="108">
        <v>240</v>
      </c>
      <c r="V11" s="108">
        <v>1</v>
      </c>
      <c r="W11" s="108">
        <v>2</v>
      </c>
      <c r="X11" s="113">
        <v>2023</v>
      </c>
      <c r="Y11" s="113">
        <v>3</v>
      </c>
      <c r="Z11" s="113">
        <v>0</v>
      </c>
      <c r="AA11" s="114" t="s">
        <v>119</v>
      </c>
      <c r="AB11" s="108">
        <v>8</v>
      </c>
      <c r="AC11" s="109" t="s">
        <v>127</v>
      </c>
      <c r="AD11" s="300" t="s">
        <v>141</v>
      </c>
      <c r="AE11" s="300" t="s">
        <v>127</v>
      </c>
      <c r="AF11" s="301">
        <f>AE11-AD11</f>
        <v>-24</v>
      </c>
      <c r="AG11" s="302">
        <f>IF(AI11="SI",0,J11)</f>
        <v>205.38</v>
      </c>
      <c r="AH11" s="303">
        <f>AG11*AF11</f>
        <v>-4929.12</v>
      </c>
      <c r="AI11" s="304" t="s">
        <v>126</v>
      </c>
    </row>
    <row r="12" spans="1:35" ht="15">
      <c r="A12" s="108">
        <v>2023</v>
      </c>
      <c r="B12" s="108">
        <v>5</v>
      </c>
      <c r="C12" s="109" t="s">
        <v>127</v>
      </c>
      <c r="D12" s="297" t="s">
        <v>145</v>
      </c>
      <c r="E12" s="109" t="s">
        <v>114</v>
      </c>
      <c r="F12" s="298" t="s">
        <v>146</v>
      </c>
      <c r="G12" s="112">
        <v>506.3</v>
      </c>
      <c r="H12" s="112">
        <v>91.3</v>
      </c>
      <c r="I12" s="107" t="s">
        <v>118</v>
      </c>
      <c r="J12" s="112">
        <f>IF(I12="SI",G12-H12,G12)</f>
        <v>415</v>
      </c>
      <c r="K12" s="299" t="s">
        <v>147</v>
      </c>
      <c r="L12" s="108">
        <v>2023</v>
      </c>
      <c r="M12" s="108">
        <v>22</v>
      </c>
      <c r="N12" s="109" t="s">
        <v>148</v>
      </c>
      <c r="O12" s="111" t="s">
        <v>149</v>
      </c>
      <c r="P12" s="109" t="s">
        <v>150</v>
      </c>
      <c r="Q12" s="109" t="s">
        <v>150</v>
      </c>
      <c r="R12" s="108">
        <v>1</v>
      </c>
      <c r="S12" s="111" t="s">
        <v>123</v>
      </c>
      <c r="T12" s="108">
        <v>1010203</v>
      </c>
      <c r="U12" s="108">
        <v>140</v>
      </c>
      <c r="V12" s="108">
        <v>4</v>
      </c>
      <c r="W12" s="108">
        <v>9</v>
      </c>
      <c r="X12" s="113">
        <v>2022</v>
      </c>
      <c r="Y12" s="113">
        <v>94</v>
      </c>
      <c r="Z12" s="113">
        <v>0</v>
      </c>
      <c r="AA12" s="114" t="s">
        <v>119</v>
      </c>
      <c r="AB12" s="108">
        <v>9</v>
      </c>
      <c r="AC12" s="109" t="s">
        <v>127</v>
      </c>
      <c r="AD12" s="300" t="s">
        <v>151</v>
      </c>
      <c r="AE12" s="300" t="s">
        <v>127</v>
      </c>
      <c r="AF12" s="301">
        <f>AE12-AD12</f>
        <v>-16</v>
      </c>
      <c r="AG12" s="302">
        <f>IF(AI12="SI",0,J12)</f>
        <v>415</v>
      </c>
      <c r="AH12" s="303">
        <f>AG12*AF12</f>
        <v>-6640</v>
      </c>
      <c r="AI12" s="304" t="s">
        <v>126</v>
      </c>
    </row>
    <row r="13" spans="1:35" ht="15">
      <c r="A13" s="108">
        <v>2023</v>
      </c>
      <c r="B13" s="108">
        <v>6</v>
      </c>
      <c r="C13" s="109" t="s">
        <v>127</v>
      </c>
      <c r="D13" s="297" t="s">
        <v>152</v>
      </c>
      <c r="E13" s="109" t="s">
        <v>153</v>
      </c>
      <c r="F13" s="298" t="s">
        <v>154</v>
      </c>
      <c r="G13" s="112">
        <v>125.1</v>
      </c>
      <c r="H13" s="112">
        <v>0</v>
      </c>
      <c r="I13" s="107" t="s">
        <v>118</v>
      </c>
      <c r="J13" s="112">
        <f>IF(I13="SI",G13-H13,G13)</f>
        <v>125.1</v>
      </c>
      <c r="K13" s="299" t="s">
        <v>155</v>
      </c>
      <c r="L13" s="108">
        <v>2023</v>
      </c>
      <c r="M13" s="108">
        <v>18</v>
      </c>
      <c r="N13" s="109" t="s">
        <v>114</v>
      </c>
      <c r="O13" s="111" t="s">
        <v>156</v>
      </c>
      <c r="P13" s="109" t="s">
        <v>157</v>
      </c>
      <c r="Q13" s="109" t="s">
        <v>119</v>
      </c>
      <c r="R13" s="108">
        <v>1</v>
      </c>
      <c r="S13" s="111" t="s">
        <v>123</v>
      </c>
      <c r="T13" s="108">
        <v>1010203</v>
      </c>
      <c r="U13" s="108">
        <v>140</v>
      </c>
      <c r="V13" s="108">
        <v>4</v>
      </c>
      <c r="W13" s="108">
        <v>9</v>
      </c>
      <c r="X13" s="113">
        <v>2022</v>
      </c>
      <c r="Y13" s="113">
        <v>71</v>
      </c>
      <c r="Z13" s="113">
        <v>0</v>
      </c>
      <c r="AA13" s="114" t="s">
        <v>119</v>
      </c>
      <c r="AB13" s="108">
        <v>11</v>
      </c>
      <c r="AC13" s="109" t="s">
        <v>127</v>
      </c>
      <c r="AD13" s="300" t="s">
        <v>158</v>
      </c>
      <c r="AE13" s="300" t="s">
        <v>159</v>
      </c>
      <c r="AF13" s="301">
        <f>AE13-AD13</f>
        <v>-11</v>
      </c>
      <c r="AG13" s="302">
        <f>IF(AI13="SI",0,J13)</f>
        <v>125.1</v>
      </c>
      <c r="AH13" s="303">
        <f>AG13*AF13</f>
        <v>-1376.1</v>
      </c>
      <c r="AI13" s="304" t="s">
        <v>126</v>
      </c>
    </row>
    <row r="14" spans="1:35" ht="15">
      <c r="A14" s="108">
        <v>2023</v>
      </c>
      <c r="B14" s="108">
        <v>6</v>
      </c>
      <c r="C14" s="109" t="s">
        <v>127</v>
      </c>
      <c r="D14" s="297" t="s">
        <v>152</v>
      </c>
      <c r="E14" s="109" t="s">
        <v>153</v>
      </c>
      <c r="F14" s="298" t="s">
        <v>154</v>
      </c>
      <c r="G14" s="112">
        <v>1117.52</v>
      </c>
      <c r="H14" s="112">
        <v>264.44</v>
      </c>
      <c r="I14" s="107" t="s">
        <v>118</v>
      </c>
      <c r="J14" s="112">
        <f>IF(I14="SI",G14-H14,G14)</f>
        <v>853.0799999999999</v>
      </c>
      <c r="K14" s="299" t="s">
        <v>160</v>
      </c>
      <c r="L14" s="108">
        <v>2023</v>
      </c>
      <c r="M14" s="108">
        <v>18</v>
      </c>
      <c r="N14" s="109" t="s">
        <v>114</v>
      </c>
      <c r="O14" s="111" t="s">
        <v>156</v>
      </c>
      <c r="P14" s="109" t="s">
        <v>157</v>
      </c>
      <c r="Q14" s="109" t="s">
        <v>119</v>
      </c>
      <c r="R14" s="108">
        <v>1</v>
      </c>
      <c r="S14" s="111" t="s">
        <v>123</v>
      </c>
      <c r="T14" s="108">
        <v>1010203</v>
      </c>
      <c r="U14" s="108">
        <v>140</v>
      </c>
      <c r="V14" s="108">
        <v>4</v>
      </c>
      <c r="W14" s="108">
        <v>9</v>
      </c>
      <c r="X14" s="113">
        <v>2022</v>
      </c>
      <c r="Y14" s="113">
        <v>2</v>
      </c>
      <c r="Z14" s="113">
        <v>0</v>
      </c>
      <c r="AA14" s="114" t="s">
        <v>119</v>
      </c>
      <c r="AB14" s="108">
        <v>12</v>
      </c>
      <c r="AC14" s="109" t="s">
        <v>127</v>
      </c>
      <c r="AD14" s="300" t="s">
        <v>158</v>
      </c>
      <c r="AE14" s="300" t="s">
        <v>159</v>
      </c>
      <c r="AF14" s="301">
        <f>AE14-AD14</f>
        <v>-11</v>
      </c>
      <c r="AG14" s="302">
        <f>IF(AI14="SI",0,J14)</f>
        <v>853.0799999999999</v>
      </c>
      <c r="AH14" s="303">
        <f>AG14*AF14</f>
        <v>-9383.88</v>
      </c>
      <c r="AI14" s="304" t="s">
        <v>126</v>
      </c>
    </row>
    <row r="15" spans="1:35" ht="15">
      <c r="A15" s="108">
        <v>2023</v>
      </c>
      <c r="B15" s="108">
        <v>6</v>
      </c>
      <c r="C15" s="109" t="s">
        <v>127</v>
      </c>
      <c r="D15" s="297" t="s">
        <v>152</v>
      </c>
      <c r="E15" s="109" t="s">
        <v>153</v>
      </c>
      <c r="F15" s="298" t="s">
        <v>154</v>
      </c>
      <c r="G15" s="112">
        <v>223.82</v>
      </c>
      <c r="H15" s="112">
        <v>0</v>
      </c>
      <c r="I15" s="107" t="s">
        <v>118</v>
      </c>
      <c r="J15" s="112">
        <f>IF(I15="SI",G15-H15,G15)</f>
        <v>223.82</v>
      </c>
      <c r="K15" s="299" t="s">
        <v>160</v>
      </c>
      <c r="L15" s="108">
        <v>2023</v>
      </c>
      <c r="M15" s="108">
        <v>18</v>
      </c>
      <c r="N15" s="109" t="s">
        <v>114</v>
      </c>
      <c r="O15" s="111" t="s">
        <v>156</v>
      </c>
      <c r="P15" s="109" t="s">
        <v>157</v>
      </c>
      <c r="Q15" s="109" t="s">
        <v>119</v>
      </c>
      <c r="R15" s="108">
        <v>1</v>
      </c>
      <c r="S15" s="111" t="s">
        <v>123</v>
      </c>
      <c r="T15" s="108">
        <v>1010203</v>
      </c>
      <c r="U15" s="108">
        <v>140</v>
      </c>
      <c r="V15" s="108">
        <v>4</v>
      </c>
      <c r="W15" s="108">
        <v>9</v>
      </c>
      <c r="X15" s="113">
        <v>2022</v>
      </c>
      <c r="Y15" s="113">
        <v>71</v>
      </c>
      <c r="Z15" s="113">
        <v>0</v>
      </c>
      <c r="AA15" s="114" t="s">
        <v>119</v>
      </c>
      <c r="AB15" s="108">
        <v>13</v>
      </c>
      <c r="AC15" s="109" t="s">
        <v>127</v>
      </c>
      <c r="AD15" s="300" t="s">
        <v>158</v>
      </c>
      <c r="AE15" s="300" t="s">
        <v>159</v>
      </c>
      <c r="AF15" s="301">
        <f>AE15-AD15</f>
        <v>-11</v>
      </c>
      <c r="AG15" s="302">
        <f>IF(AI15="SI",0,J15)</f>
        <v>223.82</v>
      </c>
      <c r="AH15" s="303">
        <f>AG15*AF15</f>
        <v>-2462.02</v>
      </c>
      <c r="AI15" s="304" t="s">
        <v>126</v>
      </c>
    </row>
    <row r="16" spans="1:35" ht="15">
      <c r="A16" s="108">
        <v>2023</v>
      </c>
      <c r="B16" s="108">
        <v>7</v>
      </c>
      <c r="C16" s="109" t="s">
        <v>161</v>
      </c>
      <c r="D16" s="297" t="s">
        <v>162</v>
      </c>
      <c r="E16" s="109" t="s">
        <v>163</v>
      </c>
      <c r="F16" s="298" t="s">
        <v>164</v>
      </c>
      <c r="G16" s="112">
        <v>23.01</v>
      </c>
      <c r="H16" s="112">
        <v>4.15</v>
      </c>
      <c r="I16" s="107" t="s">
        <v>118</v>
      </c>
      <c r="J16" s="112">
        <f>IF(I16="SI",G16-H16,G16)</f>
        <v>18.86</v>
      </c>
      <c r="K16" s="299" t="s">
        <v>119</v>
      </c>
      <c r="L16" s="108">
        <v>2023</v>
      </c>
      <c r="M16" s="108">
        <v>36</v>
      </c>
      <c r="N16" s="109" t="s">
        <v>138</v>
      </c>
      <c r="O16" s="111" t="s">
        <v>165</v>
      </c>
      <c r="P16" s="109" t="s">
        <v>166</v>
      </c>
      <c r="Q16" s="109" t="s">
        <v>167</v>
      </c>
      <c r="R16" s="108">
        <v>1</v>
      </c>
      <c r="S16" s="111" t="s">
        <v>123</v>
      </c>
      <c r="T16" s="108">
        <v>1010203</v>
      </c>
      <c r="U16" s="108">
        <v>140</v>
      </c>
      <c r="V16" s="108">
        <v>4</v>
      </c>
      <c r="W16" s="108">
        <v>5</v>
      </c>
      <c r="X16" s="113">
        <v>2023</v>
      </c>
      <c r="Y16" s="113">
        <v>6</v>
      </c>
      <c r="Z16" s="113">
        <v>0</v>
      </c>
      <c r="AA16" s="114" t="s">
        <v>119</v>
      </c>
      <c r="AB16" s="108">
        <v>16</v>
      </c>
      <c r="AC16" s="109" t="s">
        <v>161</v>
      </c>
      <c r="AD16" s="300" t="s">
        <v>168</v>
      </c>
      <c r="AE16" s="300" t="s">
        <v>161</v>
      </c>
      <c r="AF16" s="301">
        <f>AE16-AD16</f>
        <v>22</v>
      </c>
      <c r="AG16" s="302">
        <f>IF(AI16="SI",0,J16)</f>
        <v>18.86</v>
      </c>
      <c r="AH16" s="303">
        <f>AG16*AF16</f>
        <v>414.91999999999996</v>
      </c>
      <c r="AI16" s="304" t="s">
        <v>126</v>
      </c>
    </row>
    <row r="17" spans="1:35" ht="15">
      <c r="A17" s="108">
        <v>2023</v>
      </c>
      <c r="B17" s="108">
        <v>8</v>
      </c>
      <c r="C17" s="109" t="s">
        <v>161</v>
      </c>
      <c r="D17" s="297" t="s">
        <v>169</v>
      </c>
      <c r="E17" s="109" t="s">
        <v>170</v>
      </c>
      <c r="F17" s="298" t="s">
        <v>171</v>
      </c>
      <c r="G17" s="112">
        <v>20.01</v>
      </c>
      <c r="H17" s="112">
        <v>3.61</v>
      </c>
      <c r="I17" s="107" t="s">
        <v>118</v>
      </c>
      <c r="J17" s="112">
        <f>IF(I17="SI",G17-H17,G17)</f>
        <v>16.400000000000002</v>
      </c>
      <c r="K17" s="299" t="s">
        <v>119</v>
      </c>
      <c r="L17" s="108">
        <v>2023</v>
      </c>
      <c r="M17" s="108">
        <v>146</v>
      </c>
      <c r="N17" s="109" t="s">
        <v>172</v>
      </c>
      <c r="O17" s="111" t="s">
        <v>173</v>
      </c>
      <c r="P17" s="109" t="s">
        <v>174</v>
      </c>
      <c r="Q17" s="109" t="s">
        <v>174</v>
      </c>
      <c r="R17" s="108">
        <v>1</v>
      </c>
      <c r="S17" s="111" t="s">
        <v>123</v>
      </c>
      <c r="T17" s="108">
        <v>1010203</v>
      </c>
      <c r="U17" s="108">
        <v>140</v>
      </c>
      <c r="V17" s="108">
        <v>4</v>
      </c>
      <c r="W17" s="108">
        <v>1</v>
      </c>
      <c r="X17" s="113">
        <v>2023</v>
      </c>
      <c r="Y17" s="113">
        <v>7</v>
      </c>
      <c r="Z17" s="113">
        <v>0</v>
      </c>
      <c r="AA17" s="114" t="s">
        <v>119</v>
      </c>
      <c r="AB17" s="108">
        <v>17</v>
      </c>
      <c r="AC17" s="109" t="s">
        <v>161</v>
      </c>
      <c r="AD17" s="300" t="s">
        <v>175</v>
      </c>
      <c r="AE17" s="300" t="s">
        <v>161</v>
      </c>
      <c r="AF17" s="301">
        <f>AE17-AD17</f>
        <v>-19</v>
      </c>
      <c r="AG17" s="302">
        <f>IF(AI17="SI",0,J17)</f>
        <v>16.400000000000002</v>
      </c>
      <c r="AH17" s="303">
        <f>AG17*AF17</f>
        <v>-311.6</v>
      </c>
      <c r="AI17" s="304" t="s">
        <v>126</v>
      </c>
    </row>
    <row r="18" spans="1:35" ht="15">
      <c r="A18" s="108">
        <v>2023</v>
      </c>
      <c r="B18" s="108">
        <v>9</v>
      </c>
      <c r="C18" s="109" t="s">
        <v>161</v>
      </c>
      <c r="D18" s="297" t="s">
        <v>176</v>
      </c>
      <c r="E18" s="109" t="s">
        <v>148</v>
      </c>
      <c r="F18" s="298" t="s">
        <v>177</v>
      </c>
      <c r="G18" s="112">
        <v>14.14</v>
      </c>
      <c r="H18" s="112">
        <v>0</v>
      </c>
      <c r="I18" s="107" t="s">
        <v>126</v>
      </c>
      <c r="J18" s="112">
        <f>IF(I18="SI",G18-H18,G18)</f>
        <v>14.14</v>
      </c>
      <c r="K18" s="299" t="s">
        <v>119</v>
      </c>
      <c r="L18" s="108">
        <v>2023</v>
      </c>
      <c r="M18" s="108">
        <v>31</v>
      </c>
      <c r="N18" s="109" t="s">
        <v>125</v>
      </c>
      <c r="O18" s="111" t="s">
        <v>178</v>
      </c>
      <c r="P18" s="109" t="s">
        <v>179</v>
      </c>
      <c r="Q18" s="109" t="s">
        <v>119</v>
      </c>
      <c r="R18" s="108">
        <v>1</v>
      </c>
      <c r="S18" s="111" t="s">
        <v>123</v>
      </c>
      <c r="T18" s="108">
        <v>1010203</v>
      </c>
      <c r="U18" s="108">
        <v>140</v>
      </c>
      <c r="V18" s="108">
        <v>4</v>
      </c>
      <c r="W18" s="108">
        <v>4</v>
      </c>
      <c r="X18" s="113">
        <v>2022</v>
      </c>
      <c r="Y18" s="113">
        <v>95</v>
      </c>
      <c r="Z18" s="113">
        <v>0</v>
      </c>
      <c r="AA18" s="114" t="s">
        <v>119</v>
      </c>
      <c r="AB18" s="108">
        <v>18</v>
      </c>
      <c r="AC18" s="109" t="s">
        <v>161</v>
      </c>
      <c r="AD18" s="300" t="s">
        <v>180</v>
      </c>
      <c r="AE18" s="300" t="s">
        <v>161</v>
      </c>
      <c r="AF18" s="301">
        <f>AE18-AD18</f>
        <v>24</v>
      </c>
      <c r="AG18" s="302">
        <f>IF(AI18="SI",0,J18)</f>
        <v>14.14</v>
      </c>
      <c r="AH18" s="303">
        <f>AG18*AF18</f>
        <v>339.36</v>
      </c>
      <c r="AI18" s="304" t="s">
        <v>126</v>
      </c>
    </row>
    <row r="19" spans="1:35" ht="15">
      <c r="A19" s="108"/>
      <c r="B19" s="108"/>
      <c r="C19" s="109"/>
      <c r="D19" s="297"/>
      <c r="E19" s="109"/>
      <c r="F19" s="298"/>
      <c r="G19" s="112"/>
      <c r="H19" s="112"/>
      <c r="I19" s="107"/>
      <c r="J19" s="112"/>
      <c r="K19" s="299"/>
      <c r="L19" s="108"/>
      <c r="M19" s="108"/>
      <c r="N19" s="109"/>
      <c r="O19" s="111"/>
      <c r="P19" s="109"/>
      <c r="Q19" s="109"/>
      <c r="R19" s="108"/>
      <c r="S19" s="111"/>
      <c r="T19" s="108"/>
      <c r="U19" s="108"/>
      <c r="V19" s="108"/>
      <c r="W19" s="108"/>
      <c r="X19" s="113"/>
      <c r="Y19" s="113"/>
      <c r="Z19" s="113"/>
      <c r="AA19" s="114"/>
      <c r="AB19" s="108"/>
      <c r="AC19" s="109"/>
      <c r="AD19" s="305"/>
      <c r="AE19" s="305"/>
      <c r="AF19" s="306"/>
      <c r="AG19" s="307"/>
      <c r="AH19" s="307"/>
      <c r="AI19" s="308"/>
    </row>
    <row r="20" spans="1:35" ht="15">
      <c r="A20" s="108"/>
      <c r="B20" s="108"/>
      <c r="C20" s="109"/>
      <c r="D20" s="297"/>
      <c r="E20" s="109"/>
      <c r="F20" s="298"/>
      <c r="G20" s="112"/>
      <c r="H20" s="112"/>
      <c r="I20" s="107"/>
      <c r="J20" s="112"/>
      <c r="K20" s="299"/>
      <c r="L20" s="108"/>
      <c r="M20" s="108"/>
      <c r="N20" s="109"/>
      <c r="O20" s="111"/>
      <c r="P20" s="109"/>
      <c r="Q20" s="109"/>
      <c r="R20" s="108"/>
      <c r="S20" s="111"/>
      <c r="T20" s="108"/>
      <c r="U20" s="108"/>
      <c r="V20" s="108"/>
      <c r="W20" s="108"/>
      <c r="X20" s="113"/>
      <c r="Y20" s="113"/>
      <c r="Z20" s="113"/>
      <c r="AA20" s="114"/>
      <c r="AB20" s="108"/>
      <c r="AC20" s="109"/>
      <c r="AD20" s="305"/>
      <c r="AE20" s="305"/>
      <c r="AF20" s="309" t="s">
        <v>181</v>
      </c>
      <c r="AG20" s="310">
        <f>SUM(AG8:AG18)</f>
        <v>1894.9599999999998</v>
      </c>
      <c r="AH20" s="310">
        <f>SUM(AH8:AH18)</f>
        <v>-23140.76</v>
      </c>
      <c r="AI20" s="308"/>
    </row>
    <row r="21" spans="1:35" ht="15">
      <c r="A21" s="108"/>
      <c r="B21" s="108"/>
      <c r="C21" s="109"/>
      <c r="D21" s="297"/>
      <c r="E21" s="109"/>
      <c r="F21" s="298"/>
      <c r="G21" s="112"/>
      <c r="H21" s="112"/>
      <c r="I21" s="107"/>
      <c r="J21" s="112"/>
      <c r="K21" s="299"/>
      <c r="L21" s="108"/>
      <c r="M21" s="108"/>
      <c r="N21" s="109"/>
      <c r="O21" s="111"/>
      <c r="P21" s="109"/>
      <c r="Q21" s="109"/>
      <c r="R21" s="108"/>
      <c r="S21" s="111"/>
      <c r="T21" s="108"/>
      <c r="U21" s="108"/>
      <c r="V21" s="108"/>
      <c r="W21" s="108"/>
      <c r="X21" s="113"/>
      <c r="Y21" s="113"/>
      <c r="Z21" s="113"/>
      <c r="AA21" s="114"/>
      <c r="AB21" s="108"/>
      <c r="AC21" s="109"/>
      <c r="AD21" s="305"/>
      <c r="AE21" s="305"/>
      <c r="AF21" s="309" t="s">
        <v>182</v>
      </c>
      <c r="AG21" s="310"/>
      <c r="AH21" s="310">
        <f>IF(AG20&lt;&gt;0,AH20/AG20,0)</f>
        <v>-12.211740617216195</v>
      </c>
      <c r="AI21" s="308"/>
    </row>
    <row r="22" spans="3:34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C22" s="107"/>
      <c r="AD22" s="107"/>
      <c r="AE22" s="107"/>
      <c r="AG22" s="118"/>
      <c r="AH22" s="118"/>
    </row>
    <row r="23" spans="3:34" ht="15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C23" s="107"/>
      <c r="AD23" s="107"/>
      <c r="AE23" s="107"/>
      <c r="AF23" s="107"/>
      <c r="AG23" s="107"/>
      <c r="AH23" s="118"/>
    </row>
    <row r="24" spans="3:34" ht="15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C24" s="107"/>
      <c r="AD24" s="107"/>
      <c r="AE24" s="107"/>
      <c r="AF24" s="107"/>
      <c r="AG24" s="107"/>
      <c r="AH24" s="118"/>
    </row>
    <row r="25" spans="3:34" ht="15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C25" s="107"/>
      <c r="AD25" s="107"/>
      <c r="AE25" s="107"/>
      <c r="AF25" s="107"/>
      <c r="AG25" s="107"/>
      <c r="AH25" s="118"/>
    </row>
    <row r="26" spans="3:34" ht="15">
      <c r="C26" s="107"/>
      <c r="D26" s="107"/>
      <c r="E26" s="107"/>
      <c r="F26" s="107"/>
      <c r="G26" s="107"/>
      <c r="H26" s="107"/>
      <c r="I26" s="107"/>
      <c r="J26" s="107"/>
      <c r="N26" s="107"/>
      <c r="O26" s="107"/>
      <c r="P26" s="107"/>
      <c r="Q26" s="107"/>
      <c r="S26" s="107"/>
      <c r="AC26" s="107"/>
      <c r="AD26" s="107"/>
      <c r="AE26" s="107"/>
      <c r="AF26" s="107"/>
      <c r="AG26" s="107"/>
      <c r="AH26" s="118"/>
    </row>
    <row r="27" spans="3:34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C27" s="107"/>
      <c r="AD27" s="107"/>
      <c r="AE27" s="107"/>
      <c r="AF27" s="107"/>
      <c r="AG27" s="107"/>
      <c r="AH27" s="118"/>
    </row>
    <row r="28" spans="3:34" ht="1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C28" s="107"/>
      <c r="AD28" s="107"/>
      <c r="AE28" s="107"/>
      <c r="AF28" s="107"/>
      <c r="AG28" s="107"/>
      <c r="AH28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21 I7:I21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183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10</v>
      </c>
      <c r="B8" s="75" t="s">
        <v>127</v>
      </c>
      <c r="C8" s="76" t="s">
        <v>184</v>
      </c>
      <c r="D8" s="77" t="s">
        <v>185</v>
      </c>
      <c r="E8" s="78"/>
      <c r="F8" s="77"/>
      <c r="G8" s="312" t="s">
        <v>119</v>
      </c>
      <c r="H8" s="75"/>
      <c r="I8" s="77"/>
      <c r="J8" s="79">
        <v>106.8</v>
      </c>
      <c r="K8" s="313"/>
      <c r="L8" s="314" t="s">
        <v>127</v>
      </c>
      <c r="M8" s="315">
        <f>IF(K8&lt;&gt;"",L8-K8,0)</f>
        <v>0</v>
      </c>
      <c r="N8" s="316">
        <v>106.8</v>
      </c>
      <c r="O8" s="317">
        <f>IF(K8&lt;&gt;"",N8*M8,0)</f>
        <v>0</v>
      </c>
      <c r="P8">
        <f>IF(K8&lt;&gt;"",N8,0)</f>
        <v>0</v>
      </c>
    </row>
    <row r="9" spans="1:16" ht="12.75">
      <c r="A9" s="311">
        <v>14</v>
      </c>
      <c r="B9" s="75" t="s">
        <v>159</v>
      </c>
      <c r="C9" s="76" t="s">
        <v>186</v>
      </c>
      <c r="D9" s="77" t="s">
        <v>187</v>
      </c>
      <c r="E9" s="78"/>
      <c r="F9" s="77"/>
      <c r="G9" s="312" t="s">
        <v>119</v>
      </c>
      <c r="H9" s="75"/>
      <c r="I9" s="77"/>
      <c r="J9" s="79">
        <v>6358.82</v>
      </c>
      <c r="K9" s="313"/>
      <c r="L9" s="314" t="s">
        <v>159</v>
      </c>
      <c r="M9" s="315">
        <f>IF(K9&lt;&gt;"",L9-K9,0)</f>
        <v>0</v>
      </c>
      <c r="N9" s="316">
        <v>6358.82</v>
      </c>
      <c r="O9" s="317">
        <f>IF(K9&lt;&gt;"",N9*M9,0)</f>
        <v>0</v>
      </c>
      <c r="P9">
        <f>IF(K9&lt;&gt;"",N9,0)</f>
        <v>0</v>
      </c>
    </row>
    <row r="10" spans="1:15" ht="12.75">
      <c r="A10" s="311"/>
      <c r="B10" s="75"/>
      <c r="C10" s="76"/>
      <c r="D10" s="77"/>
      <c r="E10" s="78"/>
      <c r="F10" s="77"/>
      <c r="G10" s="312"/>
      <c r="H10" s="75"/>
      <c r="I10" s="77"/>
      <c r="J10" s="79"/>
      <c r="K10" s="318"/>
      <c r="L10" s="319"/>
      <c r="M10" s="320"/>
      <c r="N10" s="321"/>
      <c r="O10" s="322"/>
    </row>
    <row r="11" spans="1:15" ht="12.75">
      <c r="A11" s="311"/>
      <c r="B11" s="75"/>
      <c r="C11" s="76"/>
      <c r="D11" s="77"/>
      <c r="E11" s="78"/>
      <c r="F11" s="77"/>
      <c r="G11" s="312"/>
      <c r="H11" s="75"/>
      <c r="I11" s="77"/>
      <c r="J11" s="79"/>
      <c r="K11" s="318"/>
      <c r="L11" s="319"/>
      <c r="M11" s="323" t="s">
        <v>188</v>
      </c>
      <c r="N11" s="324">
        <f>SUM(P8:P9)</f>
        <v>0</v>
      </c>
      <c r="O11" s="325">
        <f>SUM(O8:O9)</f>
        <v>0</v>
      </c>
    </row>
    <row r="12" spans="1:15" ht="12.75">
      <c r="A12" s="311"/>
      <c r="B12" s="75"/>
      <c r="C12" s="76"/>
      <c r="D12" s="77"/>
      <c r="E12" s="78"/>
      <c r="F12" s="77"/>
      <c r="G12" s="312"/>
      <c r="H12" s="75"/>
      <c r="I12" s="77"/>
      <c r="J12" s="79"/>
      <c r="K12" s="318"/>
      <c r="L12" s="319"/>
      <c r="M12" s="323" t="s">
        <v>189</v>
      </c>
      <c r="N12" s="324"/>
      <c r="O12" s="325">
        <f>IF(N11&lt;&gt;0,O11/N11,0)</f>
        <v>0</v>
      </c>
    </row>
    <row r="13" spans="1:15" ht="12.75">
      <c r="A13" s="311"/>
      <c r="B13" s="75"/>
      <c r="C13" s="76"/>
      <c r="D13" s="77"/>
      <c r="E13" s="78"/>
      <c r="F13" s="77"/>
      <c r="G13" s="312"/>
      <c r="H13" s="75"/>
      <c r="I13" s="77"/>
      <c r="J13" s="79"/>
      <c r="K13" s="318"/>
      <c r="L13" s="319"/>
      <c r="M13" s="323"/>
      <c r="N13" s="324"/>
      <c r="O13" s="325"/>
    </row>
    <row r="14" spans="1:15" ht="12.75">
      <c r="A14" s="311"/>
      <c r="B14" s="75"/>
      <c r="C14" s="76"/>
      <c r="D14" s="77"/>
      <c r="E14" s="78"/>
      <c r="F14" s="77"/>
      <c r="G14" s="312"/>
      <c r="H14" s="75"/>
      <c r="I14" s="77"/>
      <c r="J14" s="79"/>
      <c r="K14" s="318"/>
      <c r="L14" s="319"/>
      <c r="M14" s="323" t="s">
        <v>181</v>
      </c>
      <c r="N14" s="324">
        <f>FattureTempi!AG20</f>
        <v>1894.9599999999998</v>
      </c>
      <c r="O14" s="325">
        <f>FattureTempi!AH20</f>
        <v>-23140.76</v>
      </c>
    </row>
    <row r="15" spans="1:15" ht="12.75">
      <c r="A15" s="311"/>
      <c r="B15" s="75"/>
      <c r="C15" s="76"/>
      <c r="D15" s="77"/>
      <c r="E15" s="78"/>
      <c r="F15" s="77"/>
      <c r="G15" s="312"/>
      <c r="H15" s="75"/>
      <c r="I15" s="77"/>
      <c r="J15" s="79"/>
      <c r="K15" s="318"/>
      <c r="L15" s="319"/>
      <c r="M15" s="323" t="s">
        <v>182</v>
      </c>
      <c r="N15" s="324"/>
      <c r="O15" s="325">
        <f>FattureTempi!AH21</f>
        <v>-12.211740617216195</v>
      </c>
    </row>
    <row r="16" spans="1:15" ht="12.75">
      <c r="A16" s="311"/>
      <c r="B16" s="75"/>
      <c r="C16" s="76"/>
      <c r="D16" s="77"/>
      <c r="E16" s="78"/>
      <c r="F16" s="77"/>
      <c r="G16" s="312"/>
      <c r="H16" s="75"/>
      <c r="I16" s="77"/>
      <c r="J16" s="79"/>
      <c r="K16" s="318"/>
      <c r="L16" s="319"/>
      <c r="M16" s="323"/>
      <c r="N16" s="324"/>
      <c r="O16" s="325"/>
    </row>
    <row r="17" spans="1:15" ht="12.75">
      <c r="A17" s="311"/>
      <c r="B17" s="75"/>
      <c r="C17" s="76"/>
      <c r="D17" s="77"/>
      <c r="E17" s="78"/>
      <c r="F17" s="77"/>
      <c r="G17" s="312"/>
      <c r="H17" s="75"/>
      <c r="I17" s="77"/>
      <c r="J17" s="79"/>
      <c r="K17" s="318"/>
      <c r="L17" s="319"/>
      <c r="M17" s="326" t="s">
        <v>190</v>
      </c>
      <c r="N17" s="327">
        <f>N14+N11</f>
        <v>1894.9599999999998</v>
      </c>
      <c r="O17" s="328">
        <f>O14+O11</f>
        <v>-23140.76</v>
      </c>
    </row>
    <row r="18" spans="1:15" ht="12.75">
      <c r="A18" s="311"/>
      <c r="B18" s="75"/>
      <c r="C18" s="76"/>
      <c r="D18" s="77"/>
      <c r="E18" s="78"/>
      <c r="F18" s="77"/>
      <c r="G18" s="312"/>
      <c r="H18" s="75"/>
      <c r="I18" s="77"/>
      <c r="J18" s="79"/>
      <c r="K18" s="318"/>
      <c r="L18" s="319"/>
      <c r="M18" s="326" t="s">
        <v>191</v>
      </c>
      <c r="N18" s="327"/>
      <c r="O18" s="328">
        <f>(O17/N17)</f>
        <v>-12.211740617216195</v>
      </c>
    </row>
    <row r="19" ht="12.75">
      <c r="O19" s="135"/>
    </row>
    <row r="20" spans="9:10" ht="12.75">
      <c r="I20" s="6"/>
      <c r="J2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UMVSFalcetti</cp:lastModifiedBy>
  <cp:lastPrinted>2015-01-23T09:39:52Z</cp:lastPrinted>
  <dcterms:created xsi:type="dcterms:W3CDTF">1996-11-05T10:16:36Z</dcterms:created>
  <dcterms:modified xsi:type="dcterms:W3CDTF">2023-05-23T11:35:36Z</dcterms:modified>
  <cp:category/>
  <cp:version/>
  <cp:contentType/>
  <cp:contentStatus/>
</cp:coreProperties>
</file>